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tabRatio="902" activeTab="0"/>
  </bookViews>
  <sheets>
    <sheet name="样表" sheetId="1" r:id="rId1"/>
  </sheets>
  <definedNames>
    <definedName name="_xlnm.Print_Area" localSheetId="0">'样表'!$A$1:$O$43</definedName>
  </definedNames>
  <calcPr fullCalcOnLoad="1"/>
</workbook>
</file>

<file path=xl/sharedStrings.xml><?xml version="1.0" encoding="utf-8"?>
<sst xmlns="http://schemas.openxmlformats.org/spreadsheetml/2006/main" count="82" uniqueCount="50">
  <si>
    <t>大理州公共资源交易数据2022年5月统计表</t>
  </si>
  <si>
    <t>类别</t>
  </si>
  <si>
    <t>交易项目数（宗）</t>
  </si>
  <si>
    <t>预算\拦标价\挂牌价金额（万元）</t>
  </si>
  <si>
    <t>中标\成交金额（万元）</t>
  </si>
  <si>
    <t>全流程电子化交易项目数（宗）</t>
  </si>
  <si>
    <t>全流程电子化率（%）</t>
  </si>
  <si>
    <t>远程异地评标交易项目数（宗）</t>
  </si>
  <si>
    <t>远程异地评标项目占比（%）</t>
  </si>
  <si>
    <t>节约资金（万元）</t>
  </si>
  <si>
    <t>节资率（%）</t>
  </si>
  <si>
    <t>增加资金（万元）</t>
  </si>
  <si>
    <t>增资率（%）</t>
  </si>
  <si>
    <t>项目占比情况（%）</t>
  </si>
  <si>
    <t>金额占比情况（%）</t>
  </si>
  <si>
    <t>工程建设</t>
  </si>
  <si>
    <t>工程建设合计</t>
  </si>
  <si>
    <t>房建市政工程</t>
  </si>
  <si>
    <t>水利工程</t>
  </si>
  <si>
    <t>公路工程</t>
  </si>
  <si>
    <t>铁路工程</t>
  </si>
  <si>
    <t>其他工程</t>
  </si>
  <si>
    <t>政府采购</t>
  </si>
  <si>
    <t>矿业权交易</t>
  </si>
  <si>
    <t>国有产权交易</t>
  </si>
  <si>
    <t>国有土地出让</t>
  </si>
  <si>
    <t>其他</t>
  </si>
  <si>
    <t>合计</t>
  </si>
  <si>
    <t>2020年(当月)</t>
  </si>
  <si>
    <t>2021年（当月）</t>
  </si>
  <si>
    <t>2022年（当月）</t>
  </si>
  <si>
    <t>同比去年交易数目增长个数（宗）</t>
  </si>
  <si>
    <t>同比去年交易项目数增长率（%）</t>
  </si>
  <si>
    <t>同比去年中标/成交金额增长数（万元）</t>
  </si>
  <si>
    <t>同比去年中标/成交金额增长率（%）</t>
  </si>
  <si>
    <t>注：增长个数与增长率仅计算2021年与2022年，2020年数据仅用作基础数据存储</t>
  </si>
  <si>
    <t>2021年(当月)</t>
  </si>
  <si>
    <t>2022年(当月)</t>
  </si>
  <si>
    <t>成交土地面积（亩）</t>
  </si>
  <si>
    <t>流拍项目数（宗）</t>
  </si>
  <si>
    <t>项目数量占比（%）</t>
  </si>
  <si>
    <t>项目金额占比（%）</t>
  </si>
  <si>
    <t>工矿仓储用地</t>
  </si>
  <si>
    <t>商服用地</t>
  </si>
  <si>
    <t>住宅用地</t>
  </si>
  <si>
    <t>公共管理与公共服务用地</t>
  </si>
  <si>
    <t>特殊用地</t>
  </si>
  <si>
    <t>交通运输用地</t>
  </si>
  <si>
    <t>水域及水利设施用地</t>
  </si>
  <si>
    <t>其他用地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</si>
</sst>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等线"/>
      <family val="0"/>
    </font>
    <font>
      <b/>
      <sz val="14"/>
      <color indexed="8"/>
      <name val="等线"/>
      <family val="0"/>
    </font>
    <font>
      <b/>
      <sz val="11"/>
      <name val="宋体"/>
      <family val="0"/>
    </font>
    <font>
      <b/>
      <sz val="11"/>
      <color indexed="8"/>
      <name val="黑体"/>
      <family val="3"/>
    </font>
    <font>
      <b/>
      <sz val="11"/>
      <color indexed="10"/>
      <name val="等线"/>
      <family val="0"/>
    </font>
    <font>
      <b/>
      <sz val="16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8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8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53"/>
      <name val="等线"/>
      <family val="0"/>
    </font>
    <font>
      <sz val="10"/>
      <color indexed="8"/>
      <name val="Arial"/>
      <family val="2"/>
    </font>
    <font>
      <b/>
      <sz val="11"/>
      <color indexed="53"/>
      <name val="等线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b/>
      <sz val="14"/>
      <color theme="1"/>
      <name val="Calibri"/>
      <family val="0"/>
    </font>
    <font>
      <b/>
      <sz val="11"/>
      <color rgb="FFFF0000"/>
      <name val="Calibri"/>
      <family val="0"/>
    </font>
    <font>
      <b/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>
        <color theme="0"/>
      </bottom>
    </border>
    <border>
      <left/>
      <right/>
      <top style="thin"/>
      <bottom style="thin">
        <color theme="0"/>
      </bottom>
    </border>
    <border>
      <left style="thin"/>
      <right/>
      <top style="thin">
        <color theme="0"/>
      </top>
      <bottom style="thin"/>
    </border>
    <border>
      <left/>
      <right style="thin">
        <color theme="0"/>
      </right>
      <top style="thin">
        <color theme="0"/>
      </top>
      <bottom style="thin"/>
    </border>
    <border>
      <left style="thin">
        <color theme="0"/>
      </left>
      <right/>
      <top style="thin">
        <color theme="0"/>
      </top>
      <bottom style="thin"/>
    </border>
    <border>
      <left/>
      <right/>
      <top style="thin">
        <color theme="0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/>
      <right style="thin"/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/>
      <right style="thin"/>
      <top style="thin">
        <color theme="0"/>
      </top>
      <bottom style="thin"/>
    </border>
    <border>
      <left style="thin">
        <color theme="0"/>
      </left>
      <right/>
      <top style="thin"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27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0" fillId="0" borderId="0">
      <alignment/>
      <protection/>
    </xf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46" fillId="0" borderId="0">
      <alignment/>
      <protection/>
    </xf>
  </cellStyleXfs>
  <cellXfs count="51">
    <xf numFmtId="0" fontId="0" fillId="0" borderId="0" xfId="0" applyFont="1" applyAlignment="1">
      <alignment/>
    </xf>
    <xf numFmtId="0" fontId="4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7" fillId="0" borderId="9" xfId="0" applyFont="1" applyBorder="1" applyAlignment="1" applyProtection="1">
      <alignment horizontal="center" vertical="center" wrapText="1"/>
      <protection locked="0"/>
    </xf>
    <xf numFmtId="0" fontId="47" fillId="0" borderId="10" xfId="0" applyFont="1" applyBorder="1" applyAlignment="1" applyProtection="1">
      <alignment horizontal="center" vertical="center" wrapText="1"/>
      <protection locked="0"/>
    </xf>
    <xf numFmtId="0" fontId="43" fillId="0" borderId="11" xfId="0" applyFont="1" applyBorder="1" applyAlignment="1" applyProtection="1">
      <alignment horizontal="center" vertical="center" wrapText="1"/>
      <protection locked="0"/>
    </xf>
    <xf numFmtId="0" fontId="43" fillId="0" borderId="12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43" fillId="0" borderId="13" xfId="0" applyFont="1" applyBorder="1" applyAlignment="1" applyProtection="1">
      <alignment horizontal="center" vertical="center" wrapText="1"/>
      <protection locked="0"/>
    </xf>
    <xf numFmtId="0" fontId="4" fillId="31" borderId="15" xfId="0" applyFont="1" applyFill="1" applyBorder="1" applyAlignment="1" applyProtection="1">
      <alignment horizontal="center" vertical="center" wrapText="1"/>
      <protection locked="0"/>
    </xf>
    <xf numFmtId="0" fontId="5" fillId="31" borderId="15" xfId="34" applyFont="1" applyFill="1" applyBorder="1" applyAlignment="1" applyProtection="1">
      <alignment horizontal="center" vertical="center" wrapText="1"/>
      <protection locked="0"/>
    </xf>
    <xf numFmtId="176" fontId="5" fillId="31" borderId="15" xfId="34" applyNumberFormat="1" applyFont="1" applyFill="1" applyBorder="1" applyAlignment="1" applyProtection="1">
      <alignment horizontal="center" vertical="center" wrapText="1"/>
      <protection locked="0"/>
    </xf>
    <xf numFmtId="177" fontId="5" fillId="31" borderId="15" xfId="34" applyNumberFormat="1" applyFont="1" applyFill="1" applyBorder="1" applyAlignment="1" applyProtection="1">
      <alignment horizontal="center" vertical="center" wrapText="1"/>
      <protection locked="0"/>
    </xf>
    <xf numFmtId="10" fontId="5" fillId="31" borderId="15" xfId="34" applyNumberFormat="1" applyFont="1" applyFill="1" applyBorder="1" applyAlignment="1" applyProtection="1">
      <alignment horizontal="center" vertical="center" wrapText="1"/>
      <protection locked="0"/>
    </xf>
    <xf numFmtId="0" fontId="43" fillId="31" borderId="16" xfId="0" applyFont="1" applyFill="1" applyBorder="1" applyAlignment="1" applyProtection="1">
      <alignment horizontal="center" vertical="center" wrapText="1"/>
      <protection locked="0"/>
    </xf>
    <xf numFmtId="0" fontId="0" fillId="31" borderId="16" xfId="0" applyFill="1" applyBorder="1" applyAlignment="1" applyProtection="1">
      <alignment horizontal="center" vertical="center" wrapText="1"/>
      <protection/>
    </xf>
    <xf numFmtId="2" fontId="0" fillId="31" borderId="16" xfId="0" applyNumberFormat="1" applyFill="1" applyBorder="1" applyAlignment="1" applyProtection="1">
      <alignment horizontal="center" vertical="center" wrapText="1"/>
      <protection/>
    </xf>
    <xf numFmtId="0" fontId="0" fillId="31" borderId="16" xfId="0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2" fontId="0" fillId="0" borderId="16" xfId="0" applyNumberForma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4" fillId="31" borderId="16" xfId="0" applyFont="1" applyFill="1" applyBorder="1" applyAlignment="1" applyProtection="1">
      <alignment horizontal="center" vertical="center" wrapText="1"/>
      <protection locked="0"/>
    </xf>
    <xf numFmtId="0" fontId="5" fillId="31" borderId="20" xfId="34" applyFont="1" applyFill="1" applyBorder="1" applyAlignment="1" applyProtection="1">
      <alignment horizontal="center" vertical="center" wrapText="1"/>
      <protection locked="0"/>
    </xf>
    <xf numFmtId="0" fontId="5" fillId="31" borderId="21" xfId="34" applyFont="1" applyFill="1" applyBorder="1" applyAlignment="1" applyProtection="1">
      <alignment horizontal="center" vertical="center" wrapText="1"/>
      <protection locked="0"/>
    </xf>
    <xf numFmtId="0" fontId="5" fillId="31" borderId="16" xfId="34" applyFont="1" applyFill="1" applyBorder="1" applyAlignment="1" applyProtection="1">
      <alignment horizontal="center" vertical="center" wrapText="1"/>
      <protection locked="0"/>
    </xf>
    <xf numFmtId="176" fontId="5" fillId="31" borderId="16" xfId="34" applyNumberFormat="1" applyFont="1" applyFill="1" applyBorder="1" applyAlignment="1" applyProtection="1">
      <alignment horizontal="center" vertical="center" wrapText="1"/>
      <protection locked="0"/>
    </xf>
    <xf numFmtId="0" fontId="43" fillId="31" borderId="20" xfId="0" applyFont="1" applyFill="1" applyBorder="1" applyAlignment="1" applyProtection="1">
      <alignment horizontal="center" vertical="center" wrapText="1"/>
      <protection locked="0"/>
    </xf>
    <xf numFmtId="0" fontId="43" fillId="31" borderId="21" xfId="0" applyFont="1" applyFill="1" applyBorder="1" applyAlignment="1" applyProtection="1">
      <alignment horizontal="center" vertical="center" wrapText="1"/>
      <protection locked="0"/>
    </xf>
    <xf numFmtId="0" fontId="43" fillId="31" borderId="16" xfId="0" applyFont="1" applyFill="1" applyBorder="1" applyAlignment="1" applyProtection="1">
      <alignment horizontal="center" vertical="center" wrapText="1"/>
      <protection/>
    </xf>
    <xf numFmtId="2" fontId="43" fillId="31" borderId="16" xfId="0" applyNumberFormat="1" applyFont="1" applyFill="1" applyBorder="1" applyAlignment="1" applyProtection="1">
      <alignment horizontal="center" vertical="center" wrapText="1"/>
      <protection/>
    </xf>
    <xf numFmtId="0" fontId="48" fillId="0" borderId="16" xfId="0" applyFont="1" applyBorder="1" applyAlignment="1" applyProtection="1">
      <alignment horizontal="left" vertical="center" wrapText="1"/>
      <protection locked="0"/>
    </xf>
    <xf numFmtId="0" fontId="43" fillId="0" borderId="16" xfId="0" applyFont="1" applyBorder="1" applyAlignment="1" applyProtection="1">
      <alignment horizontal="left" vertical="center" wrapText="1"/>
      <protection locked="0"/>
    </xf>
    <xf numFmtId="0" fontId="48" fillId="0" borderId="0" xfId="0" applyFont="1" applyBorder="1" applyAlignment="1" applyProtection="1">
      <alignment horizontal="left" vertical="center" wrapText="1"/>
      <protection locked="0"/>
    </xf>
    <xf numFmtId="0" fontId="43" fillId="0" borderId="0" xfId="0" applyFont="1" applyBorder="1" applyAlignment="1" applyProtection="1">
      <alignment horizontal="left" vertical="center" wrapText="1"/>
      <protection locked="0"/>
    </xf>
    <xf numFmtId="0" fontId="0" fillId="31" borderId="16" xfId="0" applyFill="1" applyBorder="1" applyAlignment="1" applyProtection="1">
      <alignment horizontal="center" vertical="center" wrapText="1"/>
      <protection locked="0"/>
    </xf>
    <xf numFmtId="0" fontId="0" fillId="31" borderId="22" xfId="0" applyFill="1" applyBorder="1" applyAlignment="1" applyProtection="1">
      <alignment horizontal="center" vertical="center" wrapText="1"/>
      <protection locked="0"/>
    </xf>
    <xf numFmtId="2" fontId="0" fillId="31" borderId="22" xfId="0" applyNumberFormat="1" applyFill="1" applyBorder="1" applyAlignment="1" applyProtection="1">
      <alignment horizontal="center" vertical="center" wrapText="1"/>
      <protection locked="0"/>
    </xf>
    <xf numFmtId="0" fontId="43" fillId="33" borderId="16" xfId="0" applyFont="1" applyFill="1" applyBorder="1" applyAlignment="1" applyProtection="1">
      <alignment horizontal="center" vertical="center" wrapText="1"/>
      <protection locked="0"/>
    </xf>
    <xf numFmtId="2" fontId="43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47" fillId="0" borderId="23" xfId="0" applyFont="1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Norm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4"/>
  <sheetViews>
    <sheetView tabSelected="1" zoomScaleSheetLayoutView="100" workbookViewId="0" topLeftCell="A1">
      <selection activeCell="A47" sqref="A47:L64"/>
    </sheetView>
  </sheetViews>
  <sheetFormatPr defaultColWidth="8.8515625" defaultRowHeight="15"/>
  <cols>
    <col min="1" max="1" width="9.140625" style="1" customWidth="1"/>
    <col min="2" max="2" width="25.28125" style="1" customWidth="1"/>
    <col min="3" max="13" width="12.7109375" style="2" customWidth="1"/>
    <col min="14" max="14" width="11.140625" style="2" customWidth="1"/>
    <col min="15" max="18" width="12.8515625" style="2" customWidth="1"/>
    <col min="19" max="16384" width="8.8515625" style="2" customWidth="1"/>
  </cols>
  <sheetData>
    <row r="1" spans="1:15" ht="24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5"/>
    </row>
    <row r="2" spans="1:256" ht="24" customHeight="1">
      <c r="A2" s="5"/>
      <c r="B2" s="6"/>
      <c r="C2" s="7"/>
      <c r="D2" s="8"/>
      <c r="E2" s="9"/>
      <c r="F2" s="10"/>
      <c r="G2" s="6"/>
      <c r="H2" s="7"/>
      <c r="I2" s="9"/>
      <c r="J2" s="10"/>
      <c r="K2" s="6"/>
      <c r="L2" s="7"/>
      <c r="M2" s="9"/>
      <c r="N2" s="46"/>
      <c r="O2" s="47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  <c r="IS2" s="48"/>
      <c r="IT2" s="48"/>
      <c r="IU2" s="48"/>
      <c r="IV2" s="48"/>
    </row>
    <row r="3" spans="1:15" ht="40.5">
      <c r="A3" s="11" t="s">
        <v>1</v>
      </c>
      <c r="B3" s="11"/>
      <c r="C3" s="12" t="s">
        <v>2</v>
      </c>
      <c r="D3" s="13" t="s">
        <v>3</v>
      </c>
      <c r="E3" s="13" t="s">
        <v>4</v>
      </c>
      <c r="F3" s="14" t="s">
        <v>5</v>
      </c>
      <c r="G3" s="15" t="s">
        <v>6</v>
      </c>
      <c r="H3" s="12" t="s">
        <v>7</v>
      </c>
      <c r="I3" s="15" t="s">
        <v>8</v>
      </c>
      <c r="J3" s="13" t="s">
        <v>9</v>
      </c>
      <c r="K3" s="15" t="s">
        <v>10</v>
      </c>
      <c r="L3" s="13" t="s">
        <v>11</v>
      </c>
      <c r="M3" s="15" t="s">
        <v>12</v>
      </c>
      <c r="N3" s="15" t="s">
        <v>13</v>
      </c>
      <c r="O3" s="15" t="s">
        <v>14</v>
      </c>
    </row>
    <row r="4" spans="1:15" ht="13.5">
      <c r="A4" s="16" t="s">
        <v>15</v>
      </c>
      <c r="B4" s="16" t="s">
        <v>16</v>
      </c>
      <c r="C4" s="17">
        <f>SUM(C5:C9)</f>
        <v>143</v>
      </c>
      <c r="D4" s="18">
        <f>SUM(D5:D9)</f>
        <v>865951.0899999999</v>
      </c>
      <c r="E4" s="18">
        <f aca="true" t="shared" si="0" ref="E4:J4">SUM(E5:E9)</f>
        <v>857913.16</v>
      </c>
      <c r="F4" s="17">
        <f t="shared" si="0"/>
        <v>143</v>
      </c>
      <c r="G4" s="18">
        <f>F4/C4*100</f>
        <v>100</v>
      </c>
      <c r="H4" s="17">
        <f t="shared" si="0"/>
        <v>114</v>
      </c>
      <c r="I4" s="18">
        <f>H4/C4*100</f>
        <v>79.72027972027972</v>
      </c>
      <c r="J4" s="18">
        <f t="shared" si="0"/>
        <v>8037.92999999987</v>
      </c>
      <c r="K4" s="18">
        <f>J4/D4*100</f>
        <v>0.9282198605466125</v>
      </c>
      <c r="L4" s="40"/>
      <c r="M4" s="40"/>
      <c r="N4" s="18">
        <f>C4/C15*100</f>
        <v>67.77251184834124</v>
      </c>
      <c r="O4" s="18">
        <f>E4/E15*100</f>
        <v>97.60014628428011</v>
      </c>
    </row>
    <row r="5" spans="1:15" ht="13.5">
      <c r="A5" s="16"/>
      <c r="B5" s="19" t="s">
        <v>17</v>
      </c>
      <c r="C5" s="20">
        <v>83</v>
      </c>
      <c r="D5" s="21">
        <v>135953.98999999996</v>
      </c>
      <c r="E5" s="21">
        <v>131595.18</v>
      </c>
      <c r="F5" s="20">
        <v>83</v>
      </c>
      <c r="G5" s="18">
        <f aca="true" t="shared" si="1" ref="G5:G15">F5/C5*100</f>
        <v>100</v>
      </c>
      <c r="H5" s="20">
        <v>63</v>
      </c>
      <c r="I5" s="18">
        <f aca="true" t="shared" si="2" ref="I5:I15">H5/C5*100</f>
        <v>75.90361445783132</v>
      </c>
      <c r="J5" s="18">
        <f aca="true" t="shared" si="3" ref="J5:J10">D5-E5</f>
        <v>4358.809999999969</v>
      </c>
      <c r="K5" s="18">
        <f aca="true" t="shared" si="4" ref="K5:K10">J5/D5*100</f>
        <v>3.20609200215453</v>
      </c>
      <c r="L5" s="40"/>
      <c r="M5" s="40"/>
      <c r="N5" s="18">
        <f>C5/C4*100</f>
        <v>58.04195804195804</v>
      </c>
      <c r="O5" s="18">
        <f>E5/E4*100</f>
        <v>15.338986057749713</v>
      </c>
    </row>
    <row r="6" spans="1:15" ht="13.5">
      <c r="A6" s="16"/>
      <c r="B6" s="19" t="s">
        <v>18</v>
      </c>
      <c r="C6" s="20">
        <v>10</v>
      </c>
      <c r="D6" s="21">
        <v>2716.21</v>
      </c>
      <c r="E6" s="21">
        <v>2643.5</v>
      </c>
      <c r="F6" s="20">
        <v>10</v>
      </c>
      <c r="G6" s="18">
        <f t="shared" si="1"/>
        <v>100</v>
      </c>
      <c r="H6" s="20">
        <v>8</v>
      </c>
      <c r="I6" s="18">
        <f t="shared" si="2"/>
        <v>80</v>
      </c>
      <c r="J6" s="18">
        <f t="shared" si="3"/>
        <v>72.71000000000004</v>
      </c>
      <c r="K6" s="18">
        <f t="shared" si="4"/>
        <v>2.676891698359112</v>
      </c>
      <c r="L6" s="40"/>
      <c r="M6" s="40"/>
      <c r="N6" s="18">
        <f>C6/C4*100</f>
        <v>6.993006993006993</v>
      </c>
      <c r="O6" s="18">
        <f>E6/E4*100</f>
        <v>0.30813141973483654</v>
      </c>
    </row>
    <row r="7" spans="1:15" ht="13.5">
      <c r="A7" s="16"/>
      <c r="B7" s="19" t="s">
        <v>19</v>
      </c>
      <c r="C7" s="20">
        <v>28</v>
      </c>
      <c r="D7" s="21">
        <v>683175.71</v>
      </c>
      <c r="E7" s="21">
        <v>681540.3</v>
      </c>
      <c r="F7" s="20">
        <v>28</v>
      </c>
      <c r="G7" s="18">
        <f t="shared" si="1"/>
        <v>100</v>
      </c>
      <c r="H7" s="20">
        <v>23</v>
      </c>
      <c r="I7" s="18">
        <f t="shared" si="2"/>
        <v>82.14285714285714</v>
      </c>
      <c r="J7" s="18">
        <f t="shared" si="3"/>
        <v>1635.4099999999162</v>
      </c>
      <c r="K7" s="18">
        <f t="shared" si="4"/>
        <v>0.23938351086866308</v>
      </c>
      <c r="L7" s="40"/>
      <c r="M7" s="40"/>
      <c r="N7" s="18">
        <f>C7/C4*100</f>
        <v>19.58041958041958</v>
      </c>
      <c r="O7" s="18">
        <f>E7/E4*100</f>
        <v>79.44164185568619</v>
      </c>
    </row>
    <row r="8" spans="1:15" ht="13.5">
      <c r="A8" s="16"/>
      <c r="B8" s="19" t="s">
        <v>20</v>
      </c>
      <c r="C8" s="20">
        <v>0</v>
      </c>
      <c r="D8" s="21">
        <v>0</v>
      </c>
      <c r="E8" s="21">
        <v>0</v>
      </c>
      <c r="F8" s="20">
        <v>0</v>
      </c>
      <c r="G8" s="18" t="e">
        <f t="shared" si="1"/>
        <v>#DIV/0!</v>
      </c>
      <c r="H8" s="20">
        <v>0</v>
      </c>
      <c r="I8" s="18" t="e">
        <f t="shared" si="2"/>
        <v>#DIV/0!</v>
      </c>
      <c r="J8" s="18">
        <f t="shared" si="3"/>
        <v>0</v>
      </c>
      <c r="K8" s="18" t="e">
        <f t="shared" si="4"/>
        <v>#DIV/0!</v>
      </c>
      <c r="L8" s="40"/>
      <c r="M8" s="40"/>
      <c r="N8" s="18">
        <f>C8/C4*100</f>
        <v>0</v>
      </c>
      <c r="O8" s="18">
        <f>E8/E4*100</f>
        <v>0</v>
      </c>
    </row>
    <row r="9" spans="1:15" ht="13.5">
      <c r="A9" s="16"/>
      <c r="B9" s="19" t="s">
        <v>21</v>
      </c>
      <c r="C9" s="20">
        <v>22</v>
      </c>
      <c r="D9" s="21">
        <v>44105.17999999999</v>
      </c>
      <c r="E9" s="21">
        <v>42134.18000000001</v>
      </c>
      <c r="F9" s="20">
        <v>22</v>
      </c>
      <c r="G9" s="18">
        <f t="shared" si="1"/>
        <v>100</v>
      </c>
      <c r="H9" s="20">
        <v>20</v>
      </c>
      <c r="I9" s="18">
        <f t="shared" si="2"/>
        <v>90.9090909090909</v>
      </c>
      <c r="J9" s="18">
        <f t="shared" si="3"/>
        <v>1970.9999999999854</v>
      </c>
      <c r="K9" s="18">
        <f t="shared" si="4"/>
        <v>4.468862841054012</v>
      </c>
      <c r="L9" s="40"/>
      <c r="M9" s="40"/>
      <c r="N9" s="18">
        <f>C9/C4*100</f>
        <v>15.384615384615385</v>
      </c>
      <c r="O9" s="18">
        <f>E9/E4*100</f>
        <v>4.911240666829263</v>
      </c>
    </row>
    <row r="10" spans="1:15" ht="13.5">
      <c r="A10" s="16" t="s">
        <v>22</v>
      </c>
      <c r="B10" s="16"/>
      <c r="C10" s="20">
        <v>53</v>
      </c>
      <c r="D10" s="21">
        <v>13174.649999999996</v>
      </c>
      <c r="E10" s="21">
        <v>12562.62</v>
      </c>
      <c r="F10" s="20">
        <v>51</v>
      </c>
      <c r="G10" s="18">
        <f t="shared" si="1"/>
        <v>96.22641509433963</v>
      </c>
      <c r="H10" s="20">
        <v>0</v>
      </c>
      <c r="I10" s="18">
        <f t="shared" si="2"/>
        <v>0</v>
      </c>
      <c r="J10" s="18">
        <f t="shared" si="3"/>
        <v>612.029999999997</v>
      </c>
      <c r="K10" s="18">
        <f t="shared" si="4"/>
        <v>4.645512404504084</v>
      </c>
      <c r="L10" s="40"/>
      <c r="M10" s="40"/>
      <c r="N10" s="18">
        <f>C10/C15*100</f>
        <v>25.118483412322274</v>
      </c>
      <c r="O10" s="18">
        <f>E10/E15*100</f>
        <v>1.4291814217115202</v>
      </c>
    </row>
    <row r="11" spans="1:15" ht="14.25" customHeight="1">
      <c r="A11" s="16" t="s">
        <v>23</v>
      </c>
      <c r="B11" s="16"/>
      <c r="C11" s="20">
        <v>0</v>
      </c>
      <c r="D11" s="21">
        <v>0</v>
      </c>
      <c r="E11" s="21">
        <v>0</v>
      </c>
      <c r="F11" s="20">
        <v>0</v>
      </c>
      <c r="G11" s="18" t="e">
        <f t="shared" si="1"/>
        <v>#DIV/0!</v>
      </c>
      <c r="H11" s="20">
        <v>0</v>
      </c>
      <c r="I11" s="18" t="e">
        <f t="shared" si="2"/>
        <v>#DIV/0!</v>
      </c>
      <c r="J11" s="40"/>
      <c r="K11" s="40"/>
      <c r="L11" s="18">
        <f>E11-D11</f>
        <v>0</v>
      </c>
      <c r="M11" s="18" t="e">
        <f>L11/D11*100</f>
        <v>#DIV/0!</v>
      </c>
      <c r="N11" s="18">
        <f>C11/C15*100</f>
        <v>0</v>
      </c>
      <c r="O11" s="18">
        <f>E11/E15*100</f>
        <v>0</v>
      </c>
    </row>
    <row r="12" spans="1:15" ht="14.25" customHeight="1">
      <c r="A12" s="16" t="s">
        <v>24</v>
      </c>
      <c r="B12" s="16"/>
      <c r="C12" s="20">
        <v>9</v>
      </c>
      <c r="D12" s="21">
        <v>192.6</v>
      </c>
      <c r="E12" s="21">
        <v>204.07777600000003</v>
      </c>
      <c r="F12" s="20">
        <v>4</v>
      </c>
      <c r="G12" s="18">
        <f t="shared" si="1"/>
        <v>44.44444444444444</v>
      </c>
      <c r="H12" s="20">
        <v>0</v>
      </c>
      <c r="I12" s="18">
        <f t="shared" si="2"/>
        <v>0</v>
      </c>
      <c r="J12" s="40"/>
      <c r="K12" s="40"/>
      <c r="L12" s="18">
        <f>E12-D12</f>
        <v>11.477776000000034</v>
      </c>
      <c r="M12" s="18">
        <f>L12/D12*100</f>
        <v>5.959385254413309</v>
      </c>
      <c r="N12" s="18">
        <f>C12/C15*100</f>
        <v>4.265402843601896</v>
      </c>
      <c r="O12" s="18">
        <f>E12/E15*100</f>
        <v>0.02321682627058728</v>
      </c>
    </row>
    <row r="13" spans="1:15" ht="14.25" customHeight="1">
      <c r="A13" s="16" t="s">
        <v>25</v>
      </c>
      <c r="B13" s="16"/>
      <c r="C13" s="20">
        <v>6</v>
      </c>
      <c r="D13" s="21">
        <v>8317.810000000001</v>
      </c>
      <c r="E13" s="21">
        <v>8328.210000000001</v>
      </c>
      <c r="F13" s="20">
        <v>3</v>
      </c>
      <c r="G13" s="18">
        <f t="shared" si="1"/>
        <v>50</v>
      </c>
      <c r="H13" s="20">
        <v>0</v>
      </c>
      <c r="I13" s="18">
        <f t="shared" si="2"/>
        <v>0</v>
      </c>
      <c r="J13" s="40"/>
      <c r="K13" s="40"/>
      <c r="L13" s="18">
        <f>E13-D13</f>
        <v>10.399999999999636</v>
      </c>
      <c r="M13" s="18">
        <f>L13/D13*100</f>
        <v>0.1250329113071786</v>
      </c>
      <c r="N13" s="18">
        <f>C13/C15*100</f>
        <v>2.843601895734597</v>
      </c>
      <c r="O13" s="18">
        <f>E13/E15*100</f>
        <v>0.9474554677377888</v>
      </c>
    </row>
    <row r="14" spans="1:15" ht="13.5">
      <c r="A14" s="16" t="s">
        <v>26</v>
      </c>
      <c r="B14" s="16"/>
      <c r="C14" s="20">
        <v>0</v>
      </c>
      <c r="D14" s="21">
        <v>0</v>
      </c>
      <c r="E14" s="21">
        <v>0</v>
      </c>
      <c r="F14" s="20">
        <v>0</v>
      </c>
      <c r="G14" s="18" t="e">
        <f t="shared" si="1"/>
        <v>#DIV/0!</v>
      </c>
      <c r="H14" s="20">
        <v>0</v>
      </c>
      <c r="I14" s="18" t="e">
        <f t="shared" si="2"/>
        <v>#DIV/0!</v>
      </c>
      <c r="J14" s="18">
        <f>D14-E14</f>
        <v>0</v>
      </c>
      <c r="K14" s="18" t="e">
        <f>J14/D14*100</f>
        <v>#DIV/0!</v>
      </c>
      <c r="L14" s="40"/>
      <c r="M14" s="40"/>
      <c r="N14" s="18">
        <f>C14/C15*100</f>
        <v>0</v>
      </c>
      <c r="O14" s="18">
        <f>E14/E15*100</f>
        <v>0</v>
      </c>
    </row>
    <row r="15" spans="1:15" ht="13.5">
      <c r="A15" s="16" t="s">
        <v>27</v>
      </c>
      <c r="B15" s="16"/>
      <c r="C15" s="17">
        <f>SUM(C4,C10:C14)</f>
        <v>211</v>
      </c>
      <c r="D15" s="18">
        <f>SUM(D4,D10:D14)</f>
        <v>887636.1499999999</v>
      </c>
      <c r="E15" s="18">
        <f>SUM(E4,E10:E14)</f>
        <v>879008.067776</v>
      </c>
      <c r="F15" s="17">
        <f>SUM(F4,F10:F14)</f>
        <v>201</v>
      </c>
      <c r="G15" s="18">
        <f t="shared" si="1"/>
        <v>95.260663507109</v>
      </c>
      <c r="H15" s="17">
        <f>SUM(H4,H10:H14)</f>
        <v>114</v>
      </c>
      <c r="I15" s="18">
        <f t="shared" si="2"/>
        <v>54.02843601895735</v>
      </c>
      <c r="J15" s="18">
        <f>SUM(J4,J10,J14:J14)</f>
        <v>8649.959999999868</v>
      </c>
      <c r="K15" s="18">
        <f>J15/SUM(D4,D10,D14)*100</f>
        <v>0.9839275096188026</v>
      </c>
      <c r="L15" s="18">
        <f>SUM(L11:L13)</f>
        <v>21.87777599999967</v>
      </c>
      <c r="M15" s="18">
        <f>L15/SUM(D11,D12,D13)*100</f>
        <v>0.25707076392323835</v>
      </c>
      <c r="N15" s="18">
        <f>SUM(N4,N10,N11,N12,N13,N14)</f>
        <v>100</v>
      </c>
      <c r="O15" s="18">
        <f>SUM(O4,O10,O11,O12,O13,O14)</f>
        <v>100</v>
      </c>
    </row>
    <row r="16" spans="1:15" ht="13.5">
      <c r="A16" s="22"/>
      <c r="B16" s="23"/>
      <c r="D16" s="24"/>
      <c r="E16" s="23"/>
      <c r="F16" s="23"/>
      <c r="H16" s="24"/>
      <c r="I16" s="23"/>
      <c r="J16" s="23"/>
      <c r="L16" s="24"/>
      <c r="M16" s="49"/>
      <c r="N16" s="49"/>
      <c r="O16" s="49"/>
    </row>
    <row r="17" spans="1:15" ht="13.5">
      <c r="A17" s="25" t="s">
        <v>1</v>
      </c>
      <c r="B17" s="25"/>
      <c r="C17" s="26" t="s">
        <v>28</v>
      </c>
      <c r="D17" s="27"/>
      <c r="E17" s="26" t="s">
        <v>29</v>
      </c>
      <c r="F17" s="27"/>
      <c r="G17" s="26" t="s">
        <v>30</v>
      </c>
      <c r="H17" s="27"/>
      <c r="I17" s="38"/>
      <c r="J17" s="38"/>
      <c r="K17" s="38"/>
      <c r="L17" s="38"/>
      <c r="N17" s="50"/>
      <c r="O17" s="50"/>
    </row>
    <row r="18" spans="1:15" ht="54">
      <c r="A18" s="25"/>
      <c r="B18" s="25"/>
      <c r="C18" s="28" t="s">
        <v>2</v>
      </c>
      <c r="D18" s="29" t="s">
        <v>4</v>
      </c>
      <c r="E18" s="28" t="s">
        <v>2</v>
      </c>
      <c r="F18" s="29" t="s">
        <v>4</v>
      </c>
      <c r="G18" s="28" t="s">
        <v>2</v>
      </c>
      <c r="H18" s="29" t="s">
        <v>4</v>
      </c>
      <c r="I18" s="28" t="s">
        <v>31</v>
      </c>
      <c r="J18" s="28" t="s">
        <v>32</v>
      </c>
      <c r="K18" s="28" t="s">
        <v>33</v>
      </c>
      <c r="L18" s="28" t="s">
        <v>34</v>
      </c>
      <c r="N18" s="50"/>
      <c r="O18" s="50"/>
    </row>
    <row r="19" spans="1:15" ht="13.5">
      <c r="A19" s="16" t="s">
        <v>15</v>
      </c>
      <c r="B19" s="16" t="s">
        <v>16</v>
      </c>
      <c r="C19" s="17">
        <f aca="true" t="shared" si="5" ref="C19:H19">SUM(C20:C24)</f>
        <v>179</v>
      </c>
      <c r="D19" s="18">
        <f t="shared" si="5"/>
        <v>241206.42999999996</v>
      </c>
      <c r="E19" s="17">
        <f t="shared" si="5"/>
        <v>46</v>
      </c>
      <c r="F19" s="18">
        <f t="shared" si="5"/>
        <v>1053718.03</v>
      </c>
      <c r="G19" s="17">
        <f t="shared" si="5"/>
        <v>143</v>
      </c>
      <c r="H19" s="18">
        <f t="shared" si="5"/>
        <v>857913.16</v>
      </c>
      <c r="I19" s="17">
        <f>G19-E19</f>
        <v>97</v>
      </c>
      <c r="J19" s="18">
        <f>((G19-E19)/E19)*100</f>
        <v>210.8695652173913</v>
      </c>
      <c r="K19" s="18">
        <f>H19-F19</f>
        <v>-195804.87</v>
      </c>
      <c r="L19" s="18">
        <f>((H19-F19)/F19)*100</f>
        <v>-18.582283345763763</v>
      </c>
      <c r="N19" s="50"/>
      <c r="O19" s="50"/>
    </row>
    <row r="20" spans="1:15" ht="13.5">
      <c r="A20" s="16"/>
      <c r="B20" s="19" t="s">
        <v>17</v>
      </c>
      <c r="C20" s="20">
        <v>98</v>
      </c>
      <c r="D20" s="21">
        <v>186778.24999999997</v>
      </c>
      <c r="E20" s="20">
        <v>28</v>
      </c>
      <c r="F20" s="21">
        <v>16203.87</v>
      </c>
      <c r="G20" s="17">
        <f>C5</f>
        <v>83</v>
      </c>
      <c r="H20" s="18">
        <f>E5</f>
        <v>131595.18</v>
      </c>
      <c r="I20" s="17">
        <f aca="true" t="shared" si="6" ref="I20:I30">G20-E20</f>
        <v>55</v>
      </c>
      <c r="J20" s="18">
        <f>((G20-E20)/E20)*100</f>
        <v>196.42857142857142</v>
      </c>
      <c r="K20" s="18">
        <f aca="true" t="shared" si="7" ref="K20:K30">H20-F20</f>
        <v>115391.31</v>
      </c>
      <c r="L20" s="18">
        <f>((H20-F20)/F20)*100</f>
        <v>712.1219190230482</v>
      </c>
      <c r="N20" s="50"/>
      <c r="O20" s="50"/>
    </row>
    <row r="21" spans="1:15" ht="13.5">
      <c r="A21" s="16"/>
      <c r="B21" s="19" t="s">
        <v>18</v>
      </c>
      <c r="C21" s="20">
        <v>14</v>
      </c>
      <c r="D21" s="21">
        <v>20450.59</v>
      </c>
      <c r="E21" s="20">
        <v>5</v>
      </c>
      <c r="F21" s="21">
        <v>2395.51</v>
      </c>
      <c r="G21" s="17">
        <f aca="true" t="shared" si="8" ref="G21:G29">C6</f>
        <v>10</v>
      </c>
      <c r="H21" s="18">
        <f aca="true" t="shared" si="9" ref="H21:H29">E6</f>
        <v>2643.5</v>
      </c>
      <c r="I21" s="17">
        <f t="shared" si="6"/>
        <v>5</v>
      </c>
      <c r="J21" s="18">
        <f aca="true" t="shared" si="10" ref="J21:J30">((G21-E21)/E21)*100</f>
        <v>100</v>
      </c>
      <c r="K21" s="18">
        <f t="shared" si="7"/>
        <v>247.98999999999978</v>
      </c>
      <c r="L21" s="18">
        <f aca="true" t="shared" si="11" ref="L21:L30">((H21-F21)/F21)*100</f>
        <v>10.352284064771167</v>
      </c>
      <c r="N21" s="50"/>
      <c r="O21" s="50"/>
    </row>
    <row r="22" spans="1:15" ht="13.5">
      <c r="A22" s="16"/>
      <c r="B22" s="19" t="s">
        <v>19</v>
      </c>
      <c r="C22" s="20">
        <v>25</v>
      </c>
      <c r="D22" s="21">
        <v>20175.839999999997</v>
      </c>
      <c r="E22" s="20">
        <v>5</v>
      </c>
      <c r="F22" s="21">
        <v>1031677.38</v>
      </c>
      <c r="G22" s="17">
        <f t="shared" si="8"/>
        <v>28</v>
      </c>
      <c r="H22" s="18">
        <f t="shared" si="9"/>
        <v>681540.3</v>
      </c>
      <c r="I22" s="17">
        <f t="shared" si="6"/>
        <v>23</v>
      </c>
      <c r="J22" s="18">
        <f t="shared" si="10"/>
        <v>459.99999999999994</v>
      </c>
      <c r="K22" s="18">
        <f t="shared" si="7"/>
        <v>-350137.07999999996</v>
      </c>
      <c r="L22" s="18">
        <f t="shared" si="11"/>
        <v>-33.938621393443746</v>
      </c>
      <c r="N22" s="50"/>
      <c r="O22" s="50"/>
    </row>
    <row r="23" spans="1:15" ht="13.5">
      <c r="A23" s="16"/>
      <c r="B23" s="19" t="s">
        <v>20</v>
      </c>
      <c r="C23" s="20">
        <v>7</v>
      </c>
      <c r="D23" s="21">
        <v>4031.98</v>
      </c>
      <c r="E23" s="20">
        <v>0</v>
      </c>
      <c r="F23" s="21">
        <v>0</v>
      </c>
      <c r="G23" s="17">
        <f t="shared" si="8"/>
        <v>0</v>
      </c>
      <c r="H23" s="18">
        <f t="shared" si="9"/>
        <v>0</v>
      </c>
      <c r="I23" s="17">
        <f t="shared" si="6"/>
        <v>0</v>
      </c>
      <c r="J23" s="18" t="e">
        <f t="shared" si="10"/>
        <v>#DIV/0!</v>
      </c>
      <c r="K23" s="18">
        <f t="shared" si="7"/>
        <v>0</v>
      </c>
      <c r="L23" s="18" t="e">
        <f t="shared" si="11"/>
        <v>#DIV/0!</v>
      </c>
      <c r="N23" s="50"/>
      <c r="O23" s="50"/>
    </row>
    <row r="24" spans="1:15" ht="13.5">
      <c r="A24" s="16"/>
      <c r="B24" s="19" t="s">
        <v>21</v>
      </c>
      <c r="C24" s="20">
        <v>35</v>
      </c>
      <c r="D24" s="2">
        <v>9769.769999999999</v>
      </c>
      <c r="E24" s="20">
        <v>8</v>
      </c>
      <c r="F24" s="21">
        <v>3441.27</v>
      </c>
      <c r="G24" s="17">
        <f t="shared" si="8"/>
        <v>22</v>
      </c>
      <c r="H24" s="18">
        <f t="shared" si="9"/>
        <v>42134.18000000001</v>
      </c>
      <c r="I24" s="17">
        <f t="shared" si="6"/>
        <v>14</v>
      </c>
      <c r="J24" s="18">
        <f t="shared" si="10"/>
        <v>175</v>
      </c>
      <c r="K24" s="18">
        <f t="shared" si="7"/>
        <v>38692.91000000001</v>
      </c>
      <c r="L24" s="18">
        <f t="shared" si="11"/>
        <v>1124.3787903884324</v>
      </c>
      <c r="N24" s="50"/>
      <c r="O24" s="50"/>
    </row>
    <row r="25" spans="1:15" ht="13.5">
      <c r="A25" s="16" t="s">
        <v>22</v>
      </c>
      <c r="B25" s="16"/>
      <c r="C25" s="20">
        <v>86</v>
      </c>
      <c r="D25" s="21">
        <v>1800558.9</v>
      </c>
      <c r="E25" s="20">
        <v>59</v>
      </c>
      <c r="F25" s="21">
        <v>25640.95</v>
      </c>
      <c r="G25" s="17">
        <f t="shared" si="8"/>
        <v>53</v>
      </c>
      <c r="H25" s="18">
        <f t="shared" si="9"/>
        <v>12562.619999999999</v>
      </c>
      <c r="I25" s="17">
        <f t="shared" si="6"/>
        <v>-6</v>
      </c>
      <c r="J25" s="18">
        <f t="shared" si="10"/>
        <v>-10.16949152542373</v>
      </c>
      <c r="K25" s="18">
        <f t="shared" si="7"/>
        <v>-13078.330000000002</v>
      </c>
      <c r="L25" s="18">
        <f t="shared" si="11"/>
        <v>-51.005637466630525</v>
      </c>
      <c r="N25" s="50"/>
      <c r="O25" s="50"/>
    </row>
    <row r="26" spans="1:15" ht="14.25" customHeight="1">
      <c r="A26" s="16" t="s">
        <v>23</v>
      </c>
      <c r="B26" s="16"/>
      <c r="C26" s="2">
        <v>1</v>
      </c>
      <c r="D26" s="21">
        <v>725.79</v>
      </c>
      <c r="E26" s="20">
        <v>1</v>
      </c>
      <c r="F26" s="21">
        <v>3579.29</v>
      </c>
      <c r="G26" s="17">
        <f t="shared" si="8"/>
        <v>0</v>
      </c>
      <c r="H26" s="18">
        <f t="shared" si="9"/>
        <v>0</v>
      </c>
      <c r="I26" s="17">
        <f t="shared" si="6"/>
        <v>-1</v>
      </c>
      <c r="J26" s="18">
        <f t="shared" si="10"/>
        <v>-100</v>
      </c>
      <c r="K26" s="18">
        <f t="shared" si="7"/>
        <v>-3579.29</v>
      </c>
      <c r="L26" s="18">
        <f t="shared" si="11"/>
        <v>-100</v>
      </c>
      <c r="N26" s="50"/>
      <c r="O26" s="50"/>
    </row>
    <row r="27" spans="1:15" ht="14.25" customHeight="1">
      <c r="A27" s="16" t="s">
        <v>24</v>
      </c>
      <c r="B27" s="16"/>
      <c r="C27" s="20">
        <v>4</v>
      </c>
      <c r="D27" s="21">
        <v>878.208</v>
      </c>
      <c r="E27" s="20">
        <v>5</v>
      </c>
      <c r="F27" s="21">
        <v>569.17</v>
      </c>
      <c r="G27" s="17">
        <f t="shared" si="8"/>
        <v>9</v>
      </c>
      <c r="H27" s="18">
        <f t="shared" si="9"/>
        <v>204.07777600000003</v>
      </c>
      <c r="I27" s="17">
        <f t="shared" si="6"/>
        <v>4</v>
      </c>
      <c r="J27" s="18">
        <f t="shared" si="10"/>
        <v>80</v>
      </c>
      <c r="K27" s="18">
        <f t="shared" si="7"/>
        <v>-365.09222399999993</v>
      </c>
      <c r="L27" s="18">
        <f t="shared" si="11"/>
        <v>-64.1446710121756</v>
      </c>
      <c r="N27" s="50"/>
      <c r="O27" s="50"/>
    </row>
    <row r="28" spans="1:15" ht="14.25" customHeight="1">
      <c r="A28" s="16" t="s">
        <v>25</v>
      </c>
      <c r="B28" s="16"/>
      <c r="C28" s="20">
        <v>4</v>
      </c>
      <c r="D28" s="21">
        <v>1797.65</v>
      </c>
      <c r="E28" s="20">
        <v>0</v>
      </c>
      <c r="F28" s="21">
        <v>0</v>
      </c>
      <c r="G28" s="17">
        <f t="shared" si="8"/>
        <v>6</v>
      </c>
      <c r="H28" s="18">
        <f t="shared" si="9"/>
        <v>8328.210000000001</v>
      </c>
      <c r="I28" s="17">
        <f t="shared" si="6"/>
        <v>6</v>
      </c>
      <c r="J28" s="18" t="e">
        <f t="shared" si="10"/>
        <v>#DIV/0!</v>
      </c>
      <c r="K28" s="18">
        <f t="shared" si="7"/>
        <v>8328.210000000001</v>
      </c>
      <c r="L28" s="18" t="e">
        <f t="shared" si="11"/>
        <v>#DIV/0!</v>
      </c>
      <c r="N28" s="50"/>
      <c r="O28" s="50"/>
    </row>
    <row r="29" spans="1:15" ht="13.5">
      <c r="A29" s="16" t="s">
        <v>26</v>
      </c>
      <c r="B29" s="16"/>
      <c r="C29" s="20">
        <v>0</v>
      </c>
      <c r="D29" s="21">
        <v>0</v>
      </c>
      <c r="E29" s="20">
        <v>0</v>
      </c>
      <c r="F29" s="21">
        <v>0</v>
      </c>
      <c r="G29" s="17">
        <f t="shared" si="8"/>
        <v>0</v>
      </c>
      <c r="H29" s="18">
        <f t="shared" si="9"/>
        <v>0</v>
      </c>
      <c r="I29" s="17">
        <f t="shared" si="6"/>
        <v>0</v>
      </c>
      <c r="J29" s="18" t="e">
        <f t="shared" si="10"/>
        <v>#DIV/0!</v>
      </c>
      <c r="K29" s="18">
        <f t="shared" si="7"/>
        <v>0</v>
      </c>
      <c r="L29" s="18" t="e">
        <f t="shared" si="11"/>
        <v>#DIV/0!</v>
      </c>
      <c r="N29" s="50"/>
      <c r="O29" s="50"/>
    </row>
    <row r="30" spans="1:15" ht="13.5">
      <c r="A30" s="30" t="s">
        <v>27</v>
      </c>
      <c r="B30" s="31"/>
      <c r="C30" s="32">
        <f aca="true" t="shared" si="12" ref="C30:H30">SUM(C19,C25:C29)</f>
        <v>274</v>
      </c>
      <c r="D30" s="33">
        <f t="shared" si="12"/>
        <v>2045166.978</v>
      </c>
      <c r="E30" s="32">
        <f t="shared" si="12"/>
        <v>111</v>
      </c>
      <c r="F30" s="33">
        <f t="shared" si="12"/>
        <v>1083507.44</v>
      </c>
      <c r="G30" s="32">
        <f t="shared" si="12"/>
        <v>211</v>
      </c>
      <c r="H30" s="18">
        <f t="shared" si="12"/>
        <v>879008.067776</v>
      </c>
      <c r="I30" s="17">
        <f t="shared" si="6"/>
        <v>100</v>
      </c>
      <c r="J30" s="18">
        <f t="shared" si="10"/>
        <v>90.09009009009009</v>
      </c>
      <c r="K30" s="18">
        <f t="shared" si="7"/>
        <v>-204499.37222399993</v>
      </c>
      <c r="L30" s="18">
        <f t="shared" si="11"/>
        <v>-18.873831842262195</v>
      </c>
      <c r="N30" s="50"/>
      <c r="O30" s="50"/>
    </row>
    <row r="31" spans="1:15" ht="14.25" customHeight="1">
      <c r="A31" s="34" t="s">
        <v>35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N31" s="50"/>
      <c r="O31" s="50"/>
    </row>
    <row r="32" spans="1:15" ht="14.25" customHeight="1">
      <c r="A32" s="3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N32" s="50"/>
      <c r="O32" s="50"/>
    </row>
    <row r="33" spans="1:14" ht="14.25" customHeight="1">
      <c r="A33" s="25" t="s">
        <v>1</v>
      </c>
      <c r="B33" s="25"/>
      <c r="C33" s="28" t="s">
        <v>28</v>
      </c>
      <c r="D33" s="28"/>
      <c r="E33" s="28"/>
      <c r="F33" s="28" t="s">
        <v>36</v>
      </c>
      <c r="G33" s="28"/>
      <c r="H33" s="28"/>
      <c r="I33" s="28" t="s">
        <v>37</v>
      </c>
      <c r="J33" s="28"/>
      <c r="K33" s="28"/>
      <c r="L33" s="38"/>
      <c r="M33" s="38"/>
      <c r="N33" s="38"/>
    </row>
    <row r="34" spans="1:14" ht="43.5" customHeight="1">
      <c r="A34" s="25"/>
      <c r="B34" s="25"/>
      <c r="C34" s="28" t="s">
        <v>2</v>
      </c>
      <c r="D34" s="29" t="s">
        <v>4</v>
      </c>
      <c r="E34" s="28" t="s">
        <v>38</v>
      </c>
      <c r="F34" s="28" t="s">
        <v>2</v>
      </c>
      <c r="G34" s="28" t="s">
        <v>4</v>
      </c>
      <c r="H34" s="28" t="s">
        <v>38</v>
      </c>
      <c r="I34" s="28" t="s">
        <v>2</v>
      </c>
      <c r="J34" s="28" t="s">
        <v>39</v>
      </c>
      <c r="K34" s="28" t="s">
        <v>4</v>
      </c>
      <c r="L34" s="28" t="s">
        <v>38</v>
      </c>
      <c r="M34" s="28" t="s">
        <v>40</v>
      </c>
      <c r="N34" s="28" t="s">
        <v>41</v>
      </c>
    </row>
    <row r="35" spans="1:14" ht="14.25" customHeight="1">
      <c r="A35" s="16" t="s">
        <v>25</v>
      </c>
      <c r="B35" s="38" t="s">
        <v>42</v>
      </c>
      <c r="C35" s="39"/>
      <c r="D35" s="40"/>
      <c r="E35" s="39"/>
      <c r="F35" s="39"/>
      <c r="G35" s="40"/>
      <c r="H35" s="39"/>
      <c r="I35" s="20">
        <v>2</v>
      </c>
      <c r="J35" s="39"/>
      <c r="K35" s="21">
        <v>5782.36</v>
      </c>
      <c r="L35" s="21">
        <v>181.98999999999998</v>
      </c>
      <c r="M35" s="18">
        <f>I35/$I$43*100</f>
        <v>33.33333333333333</v>
      </c>
      <c r="N35" s="18">
        <f>K35/$K$43*100</f>
        <v>69.43100618260107</v>
      </c>
    </row>
    <row r="36" spans="1:14" ht="14.25" customHeight="1">
      <c r="A36" s="16"/>
      <c r="B36" s="38" t="s">
        <v>43</v>
      </c>
      <c r="C36" s="39"/>
      <c r="D36" s="40"/>
      <c r="E36" s="39"/>
      <c r="F36" s="39"/>
      <c r="G36" s="40"/>
      <c r="H36" s="39"/>
      <c r="I36" s="20">
        <v>0</v>
      </c>
      <c r="J36" s="39"/>
      <c r="K36" s="21">
        <v>0</v>
      </c>
      <c r="L36" s="21">
        <v>0</v>
      </c>
      <c r="M36" s="18">
        <f aca="true" t="shared" si="13" ref="M36:M43">I36/$I$43*100</f>
        <v>0</v>
      </c>
      <c r="N36" s="18">
        <f aca="true" t="shared" si="14" ref="N36:N42">K36/$K$43*100</f>
        <v>0</v>
      </c>
    </row>
    <row r="37" spans="1:14" ht="14.25" customHeight="1">
      <c r="A37" s="16"/>
      <c r="B37" s="38" t="s">
        <v>44</v>
      </c>
      <c r="C37" s="39"/>
      <c r="D37" s="40"/>
      <c r="E37" s="39"/>
      <c r="F37" s="39"/>
      <c r="G37" s="40"/>
      <c r="H37" s="39"/>
      <c r="I37" s="20">
        <v>2</v>
      </c>
      <c r="J37" s="39"/>
      <c r="K37" s="21">
        <v>1954.2</v>
      </c>
      <c r="L37" s="21">
        <v>14.35</v>
      </c>
      <c r="M37" s="18">
        <f t="shared" si="13"/>
        <v>33.33333333333333</v>
      </c>
      <c r="N37" s="18">
        <f t="shared" si="14"/>
        <v>23.46482617513247</v>
      </c>
    </row>
    <row r="38" spans="1:14" ht="14.25" customHeight="1">
      <c r="A38" s="16"/>
      <c r="B38" s="38" t="s">
        <v>45</v>
      </c>
      <c r="C38" s="39"/>
      <c r="D38" s="40"/>
      <c r="E38" s="39"/>
      <c r="F38" s="39"/>
      <c r="G38" s="40"/>
      <c r="H38" s="39"/>
      <c r="I38" s="20">
        <v>0</v>
      </c>
      <c r="J38" s="39"/>
      <c r="K38" s="21">
        <v>0</v>
      </c>
      <c r="L38" s="21">
        <v>0</v>
      </c>
      <c r="M38" s="18">
        <f t="shared" si="13"/>
        <v>0</v>
      </c>
      <c r="N38" s="18">
        <f t="shared" si="14"/>
        <v>0</v>
      </c>
    </row>
    <row r="39" spans="1:14" ht="14.25" customHeight="1">
      <c r="A39" s="16"/>
      <c r="B39" s="38" t="s">
        <v>46</v>
      </c>
      <c r="C39" s="39"/>
      <c r="D39" s="40"/>
      <c r="E39" s="39"/>
      <c r="F39" s="39"/>
      <c r="G39" s="40"/>
      <c r="H39" s="39"/>
      <c r="I39" s="20">
        <v>0</v>
      </c>
      <c r="J39" s="39"/>
      <c r="K39" s="21">
        <v>0</v>
      </c>
      <c r="L39" s="21">
        <v>0</v>
      </c>
      <c r="M39" s="18">
        <f t="shared" si="13"/>
        <v>0</v>
      </c>
      <c r="N39" s="18">
        <f t="shared" si="14"/>
        <v>0</v>
      </c>
    </row>
    <row r="40" spans="1:14" ht="14.25" customHeight="1">
      <c r="A40" s="16"/>
      <c r="B40" s="38" t="s">
        <v>47</v>
      </c>
      <c r="C40" s="39"/>
      <c r="D40" s="40"/>
      <c r="E40" s="39"/>
      <c r="F40" s="39"/>
      <c r="G40" s="40"/>
      <c r="H40" s="39"/>
      <c r="I40" s="20">
        <v>0</v>
      </c>
      <c r="J40" s="39"/>
      <c r="K40" s="21">
        <v>0</v>
      </c>
      <c r="L40" s="21">
        <v>0</v>
      </c>
      <c r="M40" s="18">
        <f t="shared" si="13"/>
        <v>0</v>
      </c>
      <c r="N40" s="18">
        <f t="shared" si="14"/>
        <v>0</v>
      </c>
    </row>
    <row r="41" spans="1:14" ht="14.25" customHeight="1">
      <c r="A41" s="16"/>
      <c r="B41" s="38" t="s">
        <v>48</v>
      </c>
      <c r="C41" s="39"/>
      <c r="D41" s="40"/>
      <c r="E41" s="39"/>
      <c r="F41" s="39"/>
      <c r="G41" s="40"/>
      <c r="H41" s="39"/>
      <c r="I41" s="20">
        <v>0</v>
      </c>
      <c r="J41" s="39"/>
      <c r="K41" s="21">
        <v>0</v>
      </c>
      <c r="L41" s="21">
        <v>0</v>
      </c>
      <c r="M41" s="18">
        <f t="shared" si="13"/>
        <v>0</v>
      </c>
      <c r="N41" s="18">
        <f t="shared" si="14"/>
        <v>0</v>
      </c>
    </row>
    <row r="42" spans="1:14" ht="14.25" customHeight="1">
      <c r="A42" s="16"/>
      <c r="B42" s="38" t="s">
        <v>49</v>
      </c>
      <c r="C42" s="39"/>
      <c r="D42" s="40"/>
      <c r="E42" s="39"/>
      <c r="F42" s="39"/>
      <c r="G42" s="40"/>
      <c r="H42" s="39"/>
      <c r="I42" s="20">
        <v>2</v>
      </c>
      <c r="J42" s="39"/>
      <c r="K42" s="21">
        <v>591.65</v>
      </c>
      <c r="L42" s="21">
        <v>40.07</v>
      </c>
      <c r="M42" s="18">
        <f t="shared" si="13"/>
        <v>33.33333333333333</v>
      </c>
      <c r="N42" s="18">
        <f t="shared" si="14"/>
        <v>7.1041676422664635</v>
      </c>
    </row>
    <row r="43" spans="1:14" ht="14.25" customHeight="1">
      <c r="A43" s="16" t="s">
        <v>27</v>
      </c>
      <c r="B43" s="16"/>
      <c r="C43" s="41"/>
      <c r="D43" s="42"/>
      <c r="E43" s="42"/>
      <c r="F43" s="41"/>
      <c r="G43" s="42"/>
      <c r="H43" s="42"/>
      <c r="I43" s="32">
        <f>SUM(I35:I42)</f>
        <v>6</v>
      </c>
      <c r="J43" s="41"/>
      <c r="K43" s="33">
        <f>SUM(K35:K42)</f>
        <v>8328.210000000001</v>
      </c>
      <c r="L43" s="33">
        <f>SUM(L35:L42)</f>
        <v>236.40999999999997</v>
      </c>
      <c r="M43" s="32">
        <f t="shared" si="13"/>
        <v>100</v>
      </c>
      <c r="N43" s="32">
        <f>SUM(N35:N42)</f>
        <v>100</v>
      </c>
    </row>
    <row r="44" spans="1:15" ht="14.25" customHeight="1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N44" s="50"/>
      <c r="O44" s="50"/>
    </row>
    <row r="45" spans="1:15" ht="14.25" customHeight="1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N45" s="50"/>
      <c r="O45" s="50"/>
    </row>
    <row r="47" spans="1:12" ht="14.25" customHeight="1">
      <c r="A47" s="43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</row>
    <row r="48" spans="1:12" ht="13.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2" ht="13.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</row>
    <row r="50" spans="1:12" ht="13.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3.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2" ht="13.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</row>
    <row r="53" spans="1:12" ht="13.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</row>
    <row r="54" spans="1:12" ht="13.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</row>
    <row r="55" spans="1:12" ht="13.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</row>
    <row r="56" spans="1:12" ht="13.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</row>
    <row r="57" spans="1:12" ht="13.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</row>
    <row r="58" spans="1:12" ht="13.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</row>
    <row r="59" spans="1:12" ht="13.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</row>
    <row r="60" spans="1:12" ht="13.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</row>
    <row r="61" spans="1:12" ht="13.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</row>
    <row r="62" spans="1:12" ht="13.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</row>
    <row r="63" spans="1:12" ht="13.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</row>
    <row r="64" spans="1:12" ht="13.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</row>
  </sheetData>
  <sheetProtection password="DB84" sheet="1" objects="1"/>
  <mergeCells count="34">
    <mergeCell ref="A1:O1"/>
    <mergeCell ref="A2:B2"/>
    <mergeCell ref="C2:E2"/>
    <mergeCell ref="F2:G2"/>
    <mergeCell ref="H2:I2"/>
    <mergeCell ref="J2:K2"/>
    <mergeCell ref="L2:M2"/>
    <mergeCell ref="A3:B3"/>
    <mergeCell ref="A10:B10"/>
    <mergeCell ref="A11:B11"/>
    <mergeCell ref="A12:B12"/>
    <mergeCell ref="A13:B13"/>
    <mergeCell ref="A14:B14"/>
    <mergeCell ref="A15:B15"/>
    <mergeCell ref="C17:D17"/>
    <mergeCell ref="E17:F17"/>
    <mergeCell ref="G17:H17"/>
    <mergeCell ref="A25:B25"/>
    <mergeCell ref="A26:B26"/>
    <mergeCell ref="A27:B27"/>
    <mergeCell ref="A28:B28"/>
    <mergeCell ref="A29:B29"/>
    <mergeCell ref="A30:B30"/>
    <mergeCell ref="A31:L31"/>
    <mergeCell ref="C33:E33"/>
    <mergeCell ref="F33:H33"/>
    <mergeCell ref="I33:K33"/>
    <mergeCell ref="A43:B43"/>
    <mergeCell ref="A4:A9"/>
    <mergeCell ref="A19:A24"/>
    <mergeCell ref="A35:A42"/>
    <mergeCell ref="A47:L64"/>
    <mergeCell ref="A33:B34"/>
    <mergeCell ref="A17:B18"/>
  </mergeCells>
  <printOptions/>
  <pageMargins left="0.7" right="0.7" top="0.75" bottom="0.75" header="0.3" footer="0.3"/>
  <pageSetup fitToHeight="1" fitToWidth="1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Yangchl</dc:creator>
  <cp:keywords/>
  <dc:description/>
  <cp:lastModifiedBy>州政务局</cp:lastModifiedBy>
  <dcterms:created xsi:type="dcterms:W3CDTF">2015-06-05T18:19:00Z</dcterms:created>
  <dcterms:modified xsi:type="dcterms:W3CDTF">2022-06-06T06:47:01Z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F2235DDE389D4BC2A75D82CC055FE3B7</vt:lpwstr>
  </property>
  <property fmtid="{D5CDD505-2E9C-101B-9397-08002B2CF9AE}" pid="4" name="KSOProductBuildV">
    <vt:lpwstr>2052-11.8.6.8722</vt:lpwstr>
  </property>
  <property fmtid="{D5CDD505-2E9C-101B-9397-08002B2CF9AE}" pid="5" name="KSOReadingLayo">
    <vt:bool>false</vt:bool>
  </property>
</Properties>
</file>